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75" yWindow="120" windowWidth="10560" windowHeight="4875"/>
  </bookViews>
  <sheets>
    <sheet name="18.3" sheetId="1" r:id="rId1"/>
  </sheets>
  <calcPr calcId="145621"/>
</workbook>
</file>

<file path=xl/calcChain.xml><?xml version="1.0" encoding="utf-8"?>
<calcChain xmlns="http://schemas.openxmlformats.org/spreadsheetml/2006/main">
  <c r="G20" i="1" l="1"/>
  <c r="E20" i="1"/>
  <c r="G58" i="1"/>
  <c r="G54" i="1"/>
  <c r="G56" i="1" s="1"/>
  <c r="G50" i="1"/>
  <c r="G51" i="1" s="1"/>
  <c r="G47" i="1"/>
  <c r="G46" i="1"/>
  <c r="H34" i="1"/>
  <c r="H23" i="1"/>
  <c r="H22" i="1"/>
  <c r="H25" i="1" s="1"/>
  <c r="H26" i="1" s="1"/>
  <c r="G6" i="1"/>
  <c r="G9" i="1" s="1"/>
  <c r="E58" i="1"/>
  <c r="E55" i="1"/>
  <c r="E54" i="1"/>
  <c r="E50" i="1"/>
  <c r="E51" i="1" s="1"/>
  <c r="E47" i="1"/>
  <c r="E46" i="1"/>
  <c r="F34" i="1"/>
  <c r="F23" i="1"/>
  <c r="G44" i="1" s="1"/>
  <c r="F22" i="1"/>
  <c r="E6" i="1"/>
  <c r="E9" i="1" s="1"/>
  <c r="C20" i="1"/>
  <c r="C58" i="1"/>
  <c r="C54" i="1"/>
  <c r="C46" i="1"/>
  <c r="C55" i="1"/>
  <c r="C53" i="1"/>
  <c r="C56" i="1" s="1"/>
  <c r="C50" i="1"/>
  <c r="C51" i="1" s="1"/>
  <c r="C47" i="1"/>
  <c r="B37" i="1"/>
  <c r="B38" i="1" s="1"/>
  <c r="B26" i="1"/>
  <c r="B25" i="1"/>
  <c r="B30" i="1"/>
  <c r="D34" i="1"/>
  <c r="D37" i="1" s="1"/>
  <c r="D23" i="1"/>
  <c r="D22" i="1"/>
  <c r="C43" i="1" s="1"/>
  <c r="C6" i="1"/>
  <c r="C9" i="1" s="1"/>
  <c r="G43" i="1" l="1"/>
  <c r="D38" i="1"/>
  <c r="C38" i="1" s="1"/>
  <c r="E42" i="1"/>
  <c r="E11" i="1"/>
  <c r="G42" i="1"/>
  <c r="G11" i="1"/>
  <c r="G13" i="1" s="1"/>
  <c r="D25" i="1"/>
  <c r="C25" i="1" s="1"/>
  <c r="C42" i="1"/>
  <c r="C44" i="1"/>
  <c r="C37" i="1"/>
  <c r="E45" i="1"/>
  <c r="G45" i="1"/>
  <c r="C11" i="1"/>
  <c r="B39" i="1"/>
  <c r="C45" i="1"/>
  <c r="E56" i="1"/>
  <c r="E44" i="1"/>
  <c r="F25" i="1"/>
  <c r="F37" i="1"/>
  <c r="E43" i="1"/>
  <c r="H37" i="1"/>
  <c r="H38" i="1" s="1"/>
  <c r="F38" i="1" l="1"/>
  <c r="E38" i="1" s="1"/>
  <c r="G37" i="1"/>
  <c r="G15" i="1"/>
  <c r="G17" i="1" s="1"/>
  <c r="G14" i="1"/>
  <c r="G48" i="1" s="1"/>
  <c r="G49" i="1" s="1"/>
  <c r="G57" i="1" s="1"/>
  <c r="G59" i="1" s="1"/>
  <c r="E13" i="1"/>
  <c r="E37" i="1"/>
  <c r="F26" i="1"/>
  <c r="G26" i="1" s="1"/>
  <c r="G25" i="1"/>
  <c r="C13" i="1"/>
  <c r="D26" i="1"/>
  <c r="E25" i="1"/>
  <c r="E14" i="1" l="1"/>
  <c r="E15" i="1" s="1"/>
  <c r="E26" i="1"/>
  <c r="C26" i="1"/>
  <c r="C14" i="1"/>
  <c r="C15" i="1" s="1"/>
  <c r="G38" i="1"/>
  <c r="E17" i="1" l="1"/>
  <c r="C17" i="1"/>
  <c r="C48" i="1"/>
  <c r="C49" i="1" s="1"/>
  <c r="C57" i="1" s="1"/>
  <c r="C59" i="1" s="1"/>
  <c r="E48" i="1"/>
  <c r="E49" i="1" s="1"/>
  <c r="E57" i="1" s="1"/>
  <c r="E59" i="1" s="1"/>
  <c r="D29" i="1" l="1"/>
  <c r="D30" i="1" s="1"/>
  <c r="F29" i="1"/>
  <c r="E30" i="1" l="1"/>
  <c r="C30" i="1"/>
  <c r="D39" i="1"/>
  <c r="F30" i="1"/>
  <c r="H29" i="1"/>
  <c r="H30" i="1" s="1"/>
  <c r="H39" i="1" s="1"/>
  <c r="G30" i="1" l="1"/>
  <c r="F39" i="1"/>
  <c r="G39" i="1" s="1"/>
  <c r="E39" i="1"/>
  <c r="C39" i="1"/>
</calcChain>
</file>

<file path=xl/sharedStrings.xml><?xml version="1.0" encoding="utf-8"?>
<sst xmlns="http://schemas.openxmlformats.org/spreadsheetml/2006/main" count="59" uniqueCount="52">
  <si>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</si>
  <si>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</si>
  <si>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</si>
  <si>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</si>
  <si>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</si>
  <si>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</si>
  <si>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Resultat før finansielle poster</t>
  </si>
  <si>
    <t>- Finansielle omkostninger</t>
  </si>
  <si>
    <t>- Afskrivninger</t>
  </si>
  <si>
    <t>Resultat før skat</t>
  </si>
  <si>
    <t>- Skat af årets resultat</t>
  </si>
  <si>
    <t>Resultat til fordeling</t>
  </si>
  <si>
    <t>- Ubytte</t>
  </si>
  <si>
    <t>Reserver</t>
  </si>
  <si>
    <t>Gns.</t>
  </si>
  <si>
    <t>Balancer i 1.000 kr.</t>
  </si>
  <si>
    <t>Resultatopgørelser i 1.000 kr.</t>
  </si>
  <si>
    <t>Anlægsaktiver</t>
  </si>
  <si>
    <t>Omsætningsaktiver</t>
  </si>
  <si>
    <t>Varelager</t>
  </si>
  <si>
    <t>Varedebitorer</t>
  </si>
  <si>
    <t>Likvide beholdninger</t>
  </si>
  <si>
    <t>I alt</t>
  </si>
  <si>
    <t>Aktiver i alt</t>
  </si>
  <si>
    <t>Egenkapital</t>
  </si>
  <si>
    <t>Anpartskapital</t>
  </si>
  <si>
    <t>Gældsforpligtelser</t>
  </si>
  <si>
    <t>Langfristet lån</t>
  </si>
  <si>
    <t>Kortfristede gældsforpligtelser:</t>
  </si>
  <si>
    <t>Varekreditorer</t>
  </si>
  <si>
    <t>Kassekredit</t>
  </si>
  <si>
    <t>Anden gæld</t>
  </si>
  <si>
    <t>Gældsforpligtelser i alt</t>
  </si>
  <si>
    <t>Passiver i alt</t>
  </si>
  <si>
    <t>∆ Varelager</t>
  </si>
  <si>
    <t>∆ Varedebitorer</t>
  </si>
  <si>
    <t>∆ Varekreditorer</t>
  </si>
  <si>
    <t>Finansielle omkostninger</t>
  </si>
  <si>
    <t>Betalt selskabsskat</t>
  </si>
  <si>
    <t>Pengestrømme fra driftsaktivitet</t>
  </si>
  <si>
    <t>Pengestrømme fra investeringsaktivitet</t>
  </si>
  <si>
    <t>Afdrag på langfristet lån</t>
  </si>
  <si>
    <t>∆ Kassekredit</t>
  </si>
  <si>
    <t>Udbetalt udbytte</t>
  </si>
  <si>
    <t>Pengestrømme fra finansieringsaktivitet</t>
  </si>
  <si>
    <t>Likviditetsforskydning</t>
  </si>
  <si>
    <t>Likvide beholdninger primo</t>
  </si>
  <si>
    <t>Likvide beholdninger ultimo</t>
  </si>
  <si>
    <t>Pengestrømsopgørelser i 1.000 kr.</t>
  </si>
  <si>
    <t>∆ Anden gæld</t>
  </si>
  <si>
    <t>Forøgelse af langfristet lån</t>
  </si>
  <si>
    <t>Opgave 18.3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</si>
</sst>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/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/>
  </sheetViews>
  <sheetFormatPr defaultRowHeight="15.75" x14ac:dyDescent="0.25"/>
  <cols>
    <col min="1" max="1" width="30.625" customWidth="1"/>
    <col min="2" max="7" width="6.5" customWidth="1"/>
    <col min="8" max="8" width="7.625" customWidth="1"/>
  </cols>
  <sheetData>
    <row r="1" spans="1:8" x14ac:dyDescent="0.25">
      <c r="A1" s="8" t="s">
        <v>51</v>
      </c>
      <c r="B1" s="8"/>
      <c r="C1" s="8"/>
      <c r="D1" s="8"/>
      <c r="E1" s="8"/>
      <c r="F1" s="8"/>
      <c r="G1" s="8"/>
      <c r="H1" s="8"/>
    </row>
    <row r="2" spans="1:8" ht="12.75" customHeight="1" x14ac:dyDescent="0.25">
      <c r="A2" s="11" t="s">
        <v>16</v>
      </c>
      <c r="B2" s="12"/>
      <c r="C2" s="12"/>
      <c r="D2" s="12"/>
      <c r="E2" s="12"/>
      <c r="F2" s="12"/>
      <c r="G2" s="12"/>
      <c r="H2" s="13"/>
    </row>
    <row r="3" spans="1:8" ht="12.75" customHeight="1" x14ac:dyDescent="0.25">
      <c r="A3" s="14"/>
      <c r="B3" s="14"/>
      <c r="C3" s="6">
        <v>2008</v>
      </c>
      <c r="D3" s="6"/>
      <c r="E3" s="6">
        <v>2009</v>
      </c>
      <c r="F3" s="6"/>
      <c r="G3" s="6">
        <v>2010</v>
      </c>
      <c r="H3" s="7"/>
    </row>
    <row r="4" spans="1:8" ht="12.75" customHeight="1" x14ac:dyDescent="0.25">
      <c r="A4" s="10" t="s">
        <v>0</v>
      </c>
      <c r="B4" s="10"/>
      <c r="C4" s="3">
        <v>22960</v>
      </c>
      <c r="D4" s="3"/>
      <c r="E4" s="3">
        <v>23080</v>
      </c>
      <c r="F4" s="3"/>
      <c r="G4" s="3">
        <v>33660</v>
      </c>
      <c r="H4" s="2"/>
    </row>
    <row r="5" spans="1:8" ht="12.75" customHeight="1" x14ac:dyDescent="0.25">
      <c r="A5" s="9" t="s">
        <v>1</v>
      </c>
      <c r="B5" s="9"/>
      <c r="C5" s="3">
        <v>10560</v>
      </c>
      <c r="D5" s="3"/>
      <c r="E5" s="3">
        <v>11080</v>
      </c>
      <c r="F5" s="3"/>
      <c r="G5" s="3">
        <v>19800</v>
      </c>
      <c r="H5" s="2"/>
    </row>
    <row r="6" spans="1:8" ht="12.75" customHeight="1" x14ac:dyDescent="0.25">
      <c r="A6" s="10" t="s">
        <v>2</v>
      </c>
      <c r="B6" s="10"/>
      <c r="C6" s="3">
        <f>+C4-C5</f>
        <v>12400</v>
      </c>
      <c r="D6" s="3"/>
      <c r="E6" s="3">
        <f t="shared" ref="E6" si="0">+E4-E5</f>
        <v>12000</v>
      </c>
      <c r="F6" s="3"/>
      <c r="G6" s="3">
        <f t="shared" ref="G6" si="1">+G4-G5</f>
        <v>13860</v>
      </c>
      <c r="H6" s="2"/>
    </row>
    <row r="7" spans="1:8" ht="12.75" customHeight="1" x14ac:dyDescent="0.25">
      <c r="A7" s="9" t="s">
        <v>3</v>
      </c>
      <c r="B7" s="9"/>
      <c r="C7" s="3">
        <v>4216</v>
      </c>
      <c r="D7" s="3"/>
      <c r="E7" s="3">
        <v>4056</v>
      </c>
      <c r="F7" s="3"/>
      <c r="G7" s="3">
        <v>4296</v>
      </c>
      <c r="H7" s="2"/>
    </row>
    <row r="8" spans="1:8" ht="12.75" customHeight="1" x14ac:dyDescent="0.25">
      <c r="A8" s="9" t="s">
        <v>4</v>
      </c>
      <c r="B8" s="9"/>
      <c r="C8" s="3">
        <v>6324</v>
      </c>
      <c r="D8" s="3"/>
      <c r="E8" s="3">
        <v>6084</v>
      </c>
      <c r="F8" s="3"/>
      <c r="G8" s="3">
        <v>6444</v>
      </c>
      <c r="H8" s="2"/>
    </row>
    <row r="9" spans="1:8" ht="12.75" customHeight="1" x14ac:dyDescent="0.25">
      <c r="A9" s="10" t="s">
        <v>5</v>
      </c>
      <c r="B9" s="10"/>
      <c r="C9" s="3">
        <f>+C6-C7-C8</f>
        <v>1860</v>
      </c>
      <c r="D9" s="3"/>
      <c r="E9" s="3">
        <f t="shared" ref="E9" si="2">+E6-E7-E8</f>
        <v>1860</v>
      </c>
      <c r="F9" s="3"/>
      <c r="G9" s="3">
        <f t="shared" ref="G9" si="3">+G6-G7-G8</f>
        <v>3120</v>
      </c>
      <c r="H9" s="2"/>
    </row>
    <row r="10" spans="1:8" ht="12.75" customHeight="1" x14ac:dyDescent="0.25">
      <c r="A10" s="9" t="s">
        <v>8</v>
      </c>
      <c r="B10" s="9"/>
      <c r="C10" s="3">
        <v>640</v>
      </c>
      <c r="D10" s="3"/>
      <c r="E10" s="3">
        <v>760</v>
      </c>
      <c r="F10" s="3"/>
      <c r="G10" s="3">
        <v>860</v>
      </c>
      <c r="H10" s="2"/>
    </row>
    <row r="11" spans="1:8" ht="12.75" customHeight="1" x14ac:dyDescent="0.25">
      <c r="A11" s="10" t="s">
        <v>6</v>
      </c>
      <c r="B11" s="10"/>
      <c r="C11" s="3">
        <f>+C9-C10</f>
        <v>1220</v>
      </c>
      <c r="D11" s="3"/>
      <c r="E11" s="3">
        <f t="shared" ref="E11" si="4">+E9-E10</f>
        <v>1100</v>
      </c>
      <c r="F11" s="3"/>
      <c r="G11" s="3">
        <f t="shared" ref="G11" si="5">+G9-G10</f>
        <v>2260</v>
      </c>
      <c r="H11" s="2"/>
    </row>
    <row r="12" spans="1:8" ht="12.75" customHeight="1" x14ac:dyDescent="0.25">
      <c r="A12" s="9" t="s">
        <v>7</v>
      </c>
      <c r="B12" s="9"/>
      <c r="C12" s="3">
        <v>600</v>
      </c>
      <c r="D12" s="3"/>
      <c r="E12" s="3">
        <v>560</v>
      </c>
      <c r="F12" s="3"/>
      <c r="G12" s="3">
        <v>800</v>
      </c>
      <c r="H12" s="2"/>
    </row>
    <row r="13" spans="1:8" ht="12.75" customHeight="1" x14ac:dyDescent="0.25">
      <c r="A13" s="10" t="s">
        <v>9</v>
      </c>
      <c r="B13" s="10"/>
      <c r="C13" s="3">
        <f>+C11-C12</f>
        <v>620</v>
      </c>
      <c r="D13" s="3"/>
      <c r="E13" s="3">
        <f t="shared" ref="E13" si="6">+E11-E12</f>
        <v>540</v>
      </c>
      <c r="F13" s="3"/>
      <c r="G13" s="3">
        <f t="shared" ref="G13" si="7">+G11-G12</f>
        <v>1460</v>
      </c>
      <c r="H13" s="2"/>
    </row>
    <row r="14" spans="1:8" ht="12.75" customHeight="1" x14ac:dyDescent="0.25">
      <c r="A14" s="9" t="s">
        <v>10</v>
      </c>
      <c r="B14" s="9"/>
      <c r="C14" s="3">
        <f>+C13*0.25</f>
        <v>155</v>
      </c>
      <c r="D14" s="3"/>
      <c r="E14" s="3">
        <f t="shared" ref="E14" si="8">+E13*0.25</f>
        <v>135</v>
      </c>
      <c r="F14" s="3"/>
      <c r="G14" s="3">
        <f t="shared" ref="G14" si="9">+G13*0.25</f>
        <v>365</v>
      </c>
      <c r="H14" s="2"/>
    </row>
    <row r="15" spans="1:8" ht="12.75" customHeight="1" x14ac:dyDescent="0.25">
      <c r="A15" s="10" t="s">
        <v>11</v>
      </c>
      <c r="B15" s="10"/>
      <c r="C15" s="3">
        <f>+C13-C14</f>
        <v>465</v>
      </c>
      <c r="D15" s="3"/>
      <c r="E15" s="3">
        <f t="shared" ref="E15" si="10">+E13-E14</f>
        <v>405</v>
      </c>
      <c r="F15" s="3"/>
      <c r="G15" s="3">
        <f t="shared" ref="G15" si="11">+G13-G14</f>
        <v>1095</v>
      </c>
      <c r="H15" s="2"/>
    </row>
    <row r="16" spans="1:8" ht="12.75" customHeight="1" x14ac:dyDescent="0.25">
      <c r="A16" s="9" t="s">
        <v>12</v>
      </c>
      <c r="B16" s="9"/>
      <c r="C16" s="3">
        <v>100</v>
      </c>
      <c r="D16" s="3"/>
      <c r="E16" s="3">
        <v>100</v>
      </c>
      <c r="F16" s="3"/>
      <c r="G16" s="3">
        <v>200</v>
      </c>
      <c r="H16" s="2"/>
    </row>
    <row r="17" spans="1:8" ht="12.75" customHeight="1" x14ac:dyDescent="0.25">
      <c r="A17" s="10" t="s">
        <v>13</v>
      </c>
      <c r="B17" s="10"/>
      <c r="C17" s="3">
        <f>+C15-C16</f>
        <v>365</v>
      </c>
      <c r="D17" s="3"/>
      <c r="E17" s="3">
        <f t="shared" ref="E17" si="12">+E15-E16</f>
        <v>305</v>
      </c>
      <c r="F17" s="3"/>
      <c r="G17" s="3">
        <f t="shared" ref="G17" si="13">+G15-G16</f>
        <v>895</v>
      </c>
      <c r="H17" s="2"/>
    </row>
    <row r="18" spans="1:8" ht="12.75" customHeight="1" x14ac:dyDescent="0.25">
      <c r="A18" s="11" t="s">
        <v>15</v>
      </c>
      <c r="B18" s="12"/>
      <c r="C18" s="12"/>
      <c r="D18" s="12"/>
      <c r="E18" s="12"/>
      <c r="F18" s="12"/>
      <c r="G18" s="12"/>
      <c r="H18" s="13"/>
    </row>
    <row r="19" spans="1:8" ht="12.75" customHeight="1" x14ac:dyDescent="0.25">
      <c r="A19" s="7"/>
      <c r="B19" s="6">
        <v>2007</v>
      </c>
      <c r="C19" s="6" t="s">
        <v>14</v>
      </c>
      <c r="D19" s="6">
        <v>2008</v>
      </c>
      <c r="E19" s="6" t="s">
        <v>14</v>
      </c>
      <c r="F19" s="6">
        <v>2009</v>
      </c>
      <c r="G19" s="6" t="s">
        <v>14</v>
      </c>
      <c r="H19" s="6">
        <v>2010</v>
      </c>
    </row>
    <row r="20" spans="1:8" ht="12.75" customHeight="1" x14ac:dyDescent="0.25">
      <c r="A20" s="4" t="s">
        <v>17</v>
      </c>
      <c r="B20" s="3">
        <v>3800</v>
      </c>
      <c r="C20" s="3">
        <f>+(B20+D20)/2</f>
        <v>3860</v>
      </c>
      <c r="D20" s="3">
        <v>3920</v>
      </c>
      <c r="E20" s="3">
        <f>+(D20+F20)/2</f>
        <v>4060</v>
      </c>
      <c r="F20" s="3">
        <v>4200</v>
      </c>
      <c r="G20" s="3">
        <f>+(F20+H20)/2</f>
        <v>4320</v>
      </c>
      <c r="H20" s="3">
        <v>4440</v>
      </c>
    </row>
    <row r="21" spans="1:8" ht="12.75" customHeight="1" x14ac:dyDescent="0.25">
      <c r="A21" s="4" t="s">
        <v>18</v>
      </c>
      <c r="B21" s="3"/>
      <c r="C21" s="3"/>
      <c r="D21" s="3"/>
      <c r="E21" s="3"/>
      <c r="F21" s="3"/>
      <c r="G21" s="3"/>
      <c r="H21" s="3"/>
    </row>
    <row r="22" spans="1:8" ht="12.75" customHeight="1" x14ac:dyDescent="0.25">
      <c r="A22" s="2" t="s">
        <v>19</v>
      </c>
      <c r="B22" s="3">
        <v>1520</v>
      </c>
      <c r="C22" s="3"/>
      <c r="D22" s="3">
        <f>+C5/6</f>
        <v>1760</v>
      </c>
      <c r="E22" s="3"/>
      <c r="F22" s="3">
        <f t="shared" ref="F22:H22" si="14">+E5/6</f>
        <v>1846.6666666666667</v>
      </c>
      <c r="G22" s="3"/>
      <c r="H22" s="3">
        <f t="shared" si="14"/>
        <v>3300</v>
      </c>
    </row>
    <row r="23" spans="1:8" ht="12.75" customHeight="1" x14ac:dyDescent="0.25">
      <c r="A23" s="2" t="s">
        <v>20</v>
      </c>
      <c r="B23" s="3">
        <v>4262</v>
      </c>
      <c r="C23" s="3"/>
      <c r="D23" s="3">
        <f>+C4/5</f>
        <v>4592</v>
      </c>
      <c r="E23" s="3"/>
      <c r="F23" s="3">
        <f t="shared" ref="F23:H23" si="15">+E4/5</f>
        <v>4616</v>
      </c>
      <c r="G23" s="3"/>
      <c r="H23" s="3">
        <f t="shared" si="15"/>
        <v>6732</v>
      </c>
    </row>
    <row r="24" spans="1:8" ht="12.75" customHeight="1" x14ac:dyDescent="0.25">
      <c r="A24" s="2" t="s">
        <v>21</v>
      </c>
      <c r="B24" s="3">
        <v>418</v>
      </c>
      <c r="C24" s="3"/>
      <c r="D24" s="3">
        <v>228</v>
      </c>
      <c r="E24" s="3"/>
      <c r="F24" s="3">
        <v>337</v>
      </c>
      <c r="G24" s="3"/>
      <c r="H24" s="3">
        <v>528</v>
      </c>
    </row>
    <row r="25" spans="1:8" ht="12.75" customHeight="1" x14ac:dyDescent="0.25">
      <c r="A25" s="2" t="s">
        <v>22</v>
      </c>
      <c r="B25" s="3">
        <f>SUM(B22:B24)</f>
        <v>6200</v>
      </c>
      <c r="C25" s="3">
        <f>+(B25+D25)/2</f>
        <v>6390</v>
      </c>
      <c r="D25" s="3">
        <f>SUM(D22:D24)</f>
        <v>6580</v>
      </c>
      <c r="E25" s="3">
        <f t="shared" ref="E25:E39" si="16">+(D25+F25)/2</f>
        <v>6689.8333333333339</v>
      </c>
      <c r="F25" s="3">
        <f t="shared" ref="F25" si="17">SUM(F22:F24)</f>
        <v>6799.666666666667</v>
      </c>
      <c r="G25" s="3">
        <f t="shared" ref="G25:G39" si="18">+(F25+H25)/2</f>
        <v>8679.8333333333339</v>
      </c>
      <c r="H25" s="3">
        <f t="shared" ref="H25" si="19">SUM(H22:H24)</f>
        <v>10560</v>
      </c>
    </row>
    <row r="26" spans="1:8" ht="12.75" customHeight="1" x14ac:dyDescent="0.25">
      <c r="A26" s="4" t="s">
        <v>23</v>
      </c>
      <c r="B26" s="3">
        <f>+B20+B25</f>
        <v>10000</v>
      </c>
      <c r="C26" s="3">
        <f t="shared" ref="C26:C39" si="20">+(B26+D26)/2</f>
        <v>10250</v>
      </c>
      <c r="D26" s="3">
        <f>+D20+D25</f>
        <v>10500</v>
      </c>
      <c r="E26" s="3">
        <f t="shared" si="16"/>
        <v>10749.833333333334</v>
      </c>
      <c r="F26" s="3">
        <f t="shared" ref="F26" si="21">+F20+F25</f>
        <v>10999.666666666668</v>
      </c>
      <c r="G26" s="3">
        <f t="shared" si="18"/>
        <v>12999.833333333334</v>
      </c>
      <c r="H26" s="3">
        <f t="shared" ref="H26" si="22">+H20+H25</f>
        <v>15000</v>
      </c>
    </row>
    <row r="27" spans="1:8" ht="12.75" customHeight="1" x14ac:dyDescent="0.25">
      <c r="A27" s="4" t="s">
        <v>24</v>
      </c>
      <c r="B27" s="3"/>
      <c r="C27" s="3"/>
      <c r="D27" s="3"/>
      <c r="E27" s="3"/>
      <c r="F27" s="3"/>
      <c r="G27" s="3"/>
      <c r="H27" s="3"/>
    </row>
    <row r="28" spans="1:8" ht="12.75" customHeight="1" x14ac:dyDescent="0.25">
      <c r="A28" s="2" t="s">
        <v>25</v>
      </c>
      <c r="B28" s="3">
        <v>1000</v>
      </c>
      <c r="C28" s="3"/>
      <c r="D28" s="3">
        <v>1000</v>
      </c>
      <c r="E28" s="3"/>
      <c r="F28" s="3">
        <v>1000</v>
      </c>
      <c r="G28" s="3"/>
      <c r="H28" s="3">
        <v>1000</v>
      </c>
    </row>
    <row r="29" spans="1:8" ht="12.75" customHeight="1" x14ac:dyDescent="0.25">
      <c r="A29" s="2" t="s">
        <v>13</v>
      </c>
      <c r="B29" s="3">
        <v>3885</v>
      </c>
      <c r="C29" s="3"/>
      <c r="D29" s="3">
        <f>+B29+C17</f>
        <v>4250</v>
      </c>
      <c r="E29" s="3"/>
      <c r="F29" s="3">
        <f t="shared" ref="F29" si="23">+D29+E17</f>
        <v>4555</v>
      </c>
      <c r="G29" s="3"/>
      <c r="H29" s="3">
        <f t="shared" ref="H29" si="24">+F29+G17</f>
        <v>5450</v>
      </c>
    </row>
    <row r="30" spans="1:8" ht="12.75" customHeight="1" x14ac:dyDescent="0.25">
      <c r="A30" s="2" t="s">
        <v>22</v>
      </c>
      <c r="B30" s="3">
        <f>SUM(B28:B29)</f>
        <v>4885</v>
      </c>
      <c r="C30" s="3">
        <f t="shared" si="20"/>
        <v>5067.5</v>
      </c>
      <c r="D30" s="3">
        <f>SUM(D28:D29)</f>
        <v>5250</v>
      </c>
      <c r="E30" s="3">
        <f t="shared" si="16"/>
        <v>5402.5</v>
      </c>
      <c r="F30" s="3">
        <f t="shared" ref="F30" si="25">SUM(F28:F29)</f>
        <v>5555</v>
      </c>
      <c r="G30" s="3">
        <f t="shared" si="18"/>
        <v>6002.5</v>
      </c>
      <c r="H30" s="3">
        <f t="shared" ref="H30" si="26">SUM(H28:H29)</f>
        <v>6450</v>
      </c>
    </row>
    <row r="31" spans="1:8" ht="12.75" customHeight="1" x14ac:dyDescent="0.25">
      <c r="A31" s="4" t="s">
        <v>26</v>
      </c>
      <c r="B31" s="3"/>
      <c r="C31" s="3"/>
      <c r="D31" s="3"/>
      <c r="E31" s="3"/>
      <c r="F31" s="3"/>
      <c r="G31" s="3"/>
      <c r="H31" s="3"/>
    </row>
    <row r="32" spans="1:8" ht="12.75" customHeight="1" x14ac:dyDescent="0.25">
      <c r="A32" s="2" t="s">
        <v>27</v>
      </c>
      <c r="B32" s="3">
        <v>2200</v>
      </c>
      <c r="C32" s="3"/>
      <c r="D32" s="3">
        <v>2000</v>
      </c>
      <c r="E32" s="3"/>
      <c r="F32" s="3">
        <v>1800</v>
      </c>
      <c r="G32" s="3"/>
      <c r="H32" s="3">
        <v>2600</v>
      </c>
    </row>
    <row r="33" spans="1:8" ht="12.75" customHeight="1" x14ac:dyDescent="0.25">
      <c r="A33" s="2" t="s">
        <v>28</v>
      </c>
      <c r="B33" s="3"/>
      <c r="C33" s="3"/>
      <c r="D33" s="3"/>
      <c r="E33" s="3"/>
      <c r="F33" s="3"/>
      <c r="G33" s="3"/>
      <c r="H33" s="3"/>
    </row>
    <row r="34" spans="1:8" ht="12.75" customHeight="1" x14ac:dyDescent="0.25">
      <c r="A34" s="2" t="s">
        <v>29</v>
      </c>
      <c r="B34" s="3">
        <v>2320</v>
      </c>
      <c r="C34" s="3"/>
      <c r="D34" s="3">
        <f>+C5/4</f>
        <v>2640</v>
      </c>
      <c r="E34" s="3"/>
      <c r="F34" s="3">
        <f t="shared" ref="F34:H34" si="27">+E5/4</f>
        <v>2770</v>
      </c>
      <c r="G34" s="3"/>
      <c r="H34" s="3">
        <f t="shared" si="27"/>
        <v>4950</v>
      </c>
    </row>
    <row r="35" spans="1:8" ht="12.75" customHeight="1" x14ac:dyDescent="0.25">
      <c r="A35" s="2" t="s">
        <v>30</v>
      </c>
      <c r="B35" s="3">
        <v>235</v>
      </c>
      <c r="C35" s="3"/>
      <c r="D35" s="3">
        <v>190</v>
      </c>
      <c r="E35" s="3"/>
      <c r="F35" s="3">
        <v>335</v>
      </c>
      <c r="G35" s="3"/>
      <c r="H35" s="3">
        <v>300</v>
      </c>
    </row>
    <row r="36" spans="1:8" ht="12.75" customHeight="1" x14ac:dyDescent="0.25">
      <c r="A36" s="2" t="s">
        <v>31</v>
      </c>
      <c r="B36" s="3">
        <v>360</v>
      </c>
      <c r="C36" s="3"/>
      <c r="D36" s="3">
        <v>420</v>
      </c>
      <c r="E36" s="3"/>
      <c r="F36" s="3">
        <v>540</v>
      </c>
      <c r="G36" s="3"/>
      <c r="H36" s="3">
        <v>700</v>
      </c>
    </row>
    <row r="37" spans="1:8" ht="12.75" customHeight="1" x14ac:dyDescent="0.25">
      <c r="A37" s="2" t="s">
        <v>22</v>
      </c>
      <c r="B37" s="3">
        <f>SUM(B34:B36)</f>
        <v>2915</v>
      </c>
      <c r="C37" s="3">
        <f t="shared" si="20"/>
        <v>3082.5</v>
      </c>
      <c r="D37" s="3">
        <f>SUM(D34:D36)</f>
        <v>3250</v>
      </c>
      <c r="E37" s="3">
        <f t="shared" si="16"/>
        <v>3447.5</v>
      </c>
      <c r="F37" s="3">
        <f t="shared" ref="F37" si="28">SUM(F34:F36)</f>
        <v>3645</v>
      </c>
      <c r="G37" s="3">
        <f t="shared" si="18"/>
        <v>4797.5</v>
      </c>
      <c r="H37" s="3">
        <f t="shared" ref="H37" si="29">SUM(H34:H36)</f>
        <v>5950</v>
      </c>
    </row>
    <row r="38" spans="1:8" ht="12.75" customHeight="1" x14ac:dyDescent="0.25">
      <c r="A38" s="2" t="s">
        <v>32</v>
      </c>
      <c r="B38" s="3">
        <f>+B32+B37</f>
        <v>5115</v>
      </c>
      <c r="C38" s="3">
        <f t="shared" si="20"/>
        <v>5182.5</v>
      </c>
      <c r="D38" s="3">
        <f>+D32+D37</f>
        <v>5250</v>
      </c>
      <c r="E38" s="3">
        <f t="shared" si="16"/>
        <v>5347.5</v>
      </c>
      <c r="F38" s="3">
        <f t="shared" ref="F38" si="30">+F32+F37</f>
        <v>5445</v>
      </c>
      <c r="G38" s="3">
        <f t="shared" si="18"/>
        <v>6997.5</v>
      </c>
      <c r="H38" s="3">
        <f t="shared" ref="H38" si="31">+H32+H37</f>
        <v>8550</v>
      </c>
    </row>
    <row r="39" spans="1:8" ht="12.75" customHeight="1" x14ac:dyDescent="0.25">
      <c r="A39" s="4" t="s">
        <v>33</v>
      </c>
      <c r="B39" s="3">
        <f>+B30+B38</f>
        <v>10000</v>
      </c>
      <c r="C39" s="3">
        <f t="shared" si="20"/>
        <v>10250</v>
      </c>
      <c r="D39" s="3">
        <f>+D30+D38</f>
        <v>10500</v>
      </c>
      <c r="E39" s="3">
        <f t="shared" si="16"/>
        <v>10750</v>
      </c>
      <c r="F39" s="3">
        <f t="shared" ref="F39" si="32">+F30+F38</f>
        <v>11000</v>
      </c>
      <c r="G39" s="3">
        <f t="shared" si="18"/>
        <v>13000</v>
      </c>
      <c r="H39" s="3">
        <f t="shared" ref="H39" si="33">+H30+H38</f>
        <v>15000</v>
      </c>
    </row>
    <row r="40" spans="1:8" ht="12.75" customHeight="1" x14ac:dyDescent="0.25">
      <c r="A40" s="11" t="s">
        <v>48</v>
      </c>
      <c r="B40" s="12"/>
      <c r="C40" s="12"/>
      <c r="D40" s="12"/>
      <c r="E40" s="12"/>
      <c r="F40" s="12"/>
      <c r="G40" s="12"/>
      <c r="H40" s="13"/>
    </row>
    <row r="41" spans="1:8" ht="12.75" customHeight="1" x14ac:dyDescent="0.25">
      <c r="A41" s="14"/>
      <c r="B41" s="14"/>
      <c r="C41" s="6">
        <v>2008</v>
      </c>
      <c r="D41" s="6"/>
      <c r="E41" s="6">
        <v>2009</v>
      </c>
      <c r="F41" s="6"/>
      <c r="G41" s="6">
        <v>2010</v>
      </c>
      <c r="H41" s="6"/>
    </row>
    <row r="42" spans="1:8" ht="12.75" customHeight="1" x14ac:dyDescent="0.25">
      <c r="A42" s="10" t="s">
        <v>5</v>
      </c>
      <c r="B42" s="10"/>
      <c r="C42" s="3">
        <f>+C9</f>
        <v>1860</v>
      </c>
      <c r="D42" s="3"/>
      <c r="E42" s="3">
        <f t="shared" ref="E42:G42" si="34">+E9</f>
        <v>1860</v>
      </c>
      <c r="F42" s="3"/>
      <c r="G42" s="3">
        <f t="shared" si="34"/>
        <v>3120</v>
      </c>
      <c r="H42" s="2"/>
    </row>
    <row r="43" spans="1:8" ht="12.75" customHeight="1" x14ac:dyDescent="0.25">
      <c r="A43" s="10" t="s">
        <v>34</v>
      </c>
      <c r="B43" s="10"/>
      <c r="C43" s="3">
        <f>+B22-D22</f>
        <v>-240</v>
      </c>
      <c r="D43" s="3"/>
      <c r="E43" s="3">
        <f t="shared" ref="E43:G43" si="35">+D22-F22</f>
        <v>-86.666666666666742</v>
      </c>
      <c r="F43" s="3"/>
      <c r="G43" s="3">
        <f t="shared" si="35"/>
        <v>-1453.3333333333333</v>
      </c>
      <c r="H43" s="2"/>
    </row>
    <row r="44" spans="1:8" ht="12.75" customHeight="1" x14ac:dyDescent="0.25">
      <c r="A44" s="10" t="s">
        <v>35</v>
      </c>
      <c r="B44" s="10"/>
      <c r="C44" s="3">
        <f>+B23-D23</f>
        <v>-330</v>
      </c>
      <c r="D44" s="3"/>
      <c r="E44" s="3">
        <f t="shared" ref="E44:G44" si="36">+D23-F23</f>
        <v>-24</v>
      </c>
      <c r="F44" s="3"/>
      <c r="G44" s="3">
        <f t="shared" si="36"/>
        <v>-2116</v>
      </c>
      <c r="H44" s="2"/>
    </row>
    <row r="45" spans="1:8" ht="12.75" customHeight="1" x14ac:dyDescent="0.25">
      <c r="A45" s="10" t="s">
        <v>36</v>
      </c>
      <c r="B45" s="10"/>
      <c r="C45" s="3">
        <f>+D34-B34</f>
        <v>320</v>
      </c>
      <c r="D45" s="3"/>
      <c r="E45" s="3">
        <f t="shared" ref="E45:G45" si="37">+F34-D34</f>
        <v>130</v>
      </c>
      <c r="F45" s="3"/>
      <c r="G45" s="3">
        <f t="shared" si="37"/>
        <v>2180</v>
      </c>
      <c r="H45" s="2"/>
    </row>
    <row r="46" spans="1:8" ht="12.75" customHeight="1" x14ac:dyDescent="0.25">
      <c r="A46" s="10" t="s">
        <v>49</v>
      </c>
      <c r="B46" s="10"/>
      <c r="C46" s="3">
        <f>+D36-B36</f>
        <v>60</v>
      </c>
      <c r="D46" s="3"/>
      <c r="E46" s="3">
        <f t="shared" ref="E46:G46" si="38">+F36-D36</f>
        <v>120</v>
      </c>
      <c r="F46" s="3"/>
      <c r="G46" s="3">
        <f t="shared" si="38"/>
        <v>160</v>
      </c>
      <c r="H46" s="2"/>
    </row>
    <row r="47" spans="1:8" ht="12.75" customHeight="1" x14ac:dyDescent="0.25">
      <c r="A47" s="10" t="s">
        <v>37</v>
      </c>
      <c r="B47" s="10"/>
      <c r="C47" s="3">
        <f>-+C12</f>
        <v>-600</v>
      </c>
      <c r="D47" s="3"/>
      <c r="E47" s="3">
        <f t="shared" ref="E47:G47" si="39">-+E12</f>
        <v>-560</v>
      </c>
      <c r="F47" s="3"/>
      <c r="G47" s="3">
        <f t="shared" si="39"/>
        <v>-800</v>
      </c>
      <c r="H47" s="2"/>
    </row>
    <row r="48" spans="1:8" ht="12.75" customHeight="1" x14ac:dyDescent="0.25">
      <c r="A48" s="10" t="s">
        <v>38</v>
      </c>
      <c r="B48" s="10"/>
      <c r="C48" s="3">
        <f>-C14</f>
        <v>-155</v>
      </c>
      <c r="D48" s="3"/>
      <c r="E48" s="3">
        <f t="shared" ref="E48:G48" si="40">-E14</f>
        <v>-135</v>
      </c>
      <c r="F48" s="3"/>
      <c r="G48" s="3">
        <f t="shared" si="40"/>
        <v>-365</v>
      </c>
      <c r="H48" s="2"/>
    </row>
    <row r="49" spans="1:8" ht="12.75" customHeight="1" x14ac:dyDescent="0.25">
      <c r="A49" s="15" t="s">
        <v>39</v>
      </c>
      <c r="B49" s="15"/>
      <c r="C49" s="5">
        <f>SUM(C42:C48)</f>
        <v>915</v>
      </c>
      <c r="D49" s="5"/>
      <c r="E49" s="5">
        <f t="shared" ref="E49" si="41">SUM(E42:E48)</f>
        <v>1304.3333333333333</v>
      </c>
      <c r="F49" s="5"/>
      <c r="G49" s="5">
        <f t="shared" ref="G49" si="42">SUM(G42:G48)</f>
        <v>725.66666666666674</v>
      </c>
      <c r="H49" s="2"/>
    </row>
    <row r="50" spans="1:8" ht="12.75" customHeight="1" x14ac:dyDescent="0.25">
      <c r="A50" s="10" t="s">
        <v>17</v>
      </c>
      <c r="B50" s="10"/>
      <c r="C50" s="3">
        <f>-D20-C10+B20</f>
        <v>-760</v>
      </c>
      <c r="D50" s="3"/>
      <c r="E50" s="3">
        <f t="shared" ref="E50:G50" si="43">-F20-E10+D20</f>
        <v>-1040</v>
      </c>
      <c r="F50" s="3"/>
      <c r="G50" s="3">
        <f t="shared" si="43"/>
        <v>-1100</v>
      </c>
      <c r="H50" s="2"/>
    </row>
    <row r="51" spans="1:8" ht="12.75" customHeight="1" x14ac:dyDescent="0.25">
      <c r="A51" s="15" t="s">
        <v>40</v>
      </c>
      <c r="B51" s="15"/>
      <c r="C51" s="5">
        <f>SUM(C50)</f>
        <v>-760</v>
      </c>
      <c r="D51" s="5"/>
      <c r="E51" s="5">
        <f t="shared" ref="E51" si="44">SUM(E50)</f>
        <v>-1040</v>
      </c>
      <c r="F51" s="5"/>
      <c r="G51" s="5">
        <f t="shared" ref="G51" si="45">SUM(G50)</f>
        <v>-1100</v>
      </c>
      <c r="H51" s="2"/>
    </row>
    <row r="52" spans="1:8" ht="12.75" customHeight="1" x14ac:dyDescent="0.25">
      <c r="A52" s="16" t="s">
        <v>50</v>
      </c>
      <c r="B52" s="17"/>
      <c r="C52" s="5"/>
      <c r="D52" s="5"/>
      <c r="E52" s="5"/>
      <c r="F52" s="5"/>
      <c r="G52" s="3">
        <v>800</v>
      </c>
      <c r="H52" s="2"/>
    </row>
    <row r="53" spans="1:8" ht="12.75" customHeight="1" x14ac:dyDescent="0.25">
      <c r="A53" s="10" t="s">
        <v>41</v>
      </c>
      <c r="B53" s="10"/>
      <c r="C53" s="3">
        <f>-B32+D32</f>
        <v>-200</v>
      </c>
      <c r="D53" s="2"/>
      <c r="E53" s="2">
        <v>-200</v>
      </c>
      <c r="F53" s="2"/>
      <c r="G53" s="2"/>
      <c r="H53" s="2"/>
    </row>
    <row r="54" spans="1:8" ht="12.75" customHeight="1" x14ac:dyDescent="0.25">
      <c r="A54" s="10" t="s">
        <v>42</v>
      </c>
      <c r="B54" s="10"/>
      <c r="C54" s="3">
        <f>-B35+D35</f>
        <v>-45</v>
      </c>
      <c r="D54" s="3"/>
      <c r="E54" s="3">
        <f>-D35+F35</f>
        <v>145</v>
      </c>
      <c r="F54" s="3"/>
      <c r="G54" s="3">
        <f t="shared" ref="G54" si="46">-F35+H35</f>
        <v>-35</v>
      </c>
      <c r="H54" s="2"/>
    </row>
    <row r="55" spans="1:8" ht="12.75" customHeight="1" x14ac:dyDescent="0.25">
      <c r="A55" s="10" t="s">
        <v>43</v>
      </c>
      <c r="B55" s="10"/>
      <c r="C55" s="3">
        <f>-C16</f>
        <v>-100</v>
      </c>
      <c r="D55" s="3"/>
      <c r="E55" s="3">
        <f>-E16</f>
        <v>-100</v>
      </c>
      <c r="F55" s="2"/>
      <c r="G55" s="2">
        <v>-200</v>
      </c>
      <c r="H55" s="2"/>
    </row>
    <row r="56" spans="1:8" ht="12.75" customHeight="1" x14ac:dyDescent="0.25">
      <c r="A56" s="15" t="s">
        <v>44</v>
      </c>
      <c r="B56" s="15"/>
      <c r="C56" s="5">
        <f>SUM(C53:C55)</f>
        <v>-345</v>
      </c>
      <c r="D56" s="5"/>
      <c r="E56" s="5">
        <f t="shared" ref="E56" si="47">SUM(E53:E55)</f>
        <v>-155</v>
      </c>
      <c r="F56" s="5"/>
      <c r="G56" s="5">
        <f>SUM(G52:G55)</f>
        <v>565</v>
      </c>
      <c r="H56" s="2"/>
    </row>
    <row r="57" spans="1:8" ht="12.75" customHeight="1" x14ac:dyDescent="0.25">
      <c r="A57" s="15" t="s">
        <v>45</v>
      </c>
      <c r="B57" s="15"/>
      <c r="C57" s="5">
        <f>+C49+C51+C56</f>
        <v>-190</v>
      </c>
      <c r="D57" s="5"/>
      <c r="E57" s="5">
        <f>+E49+E51+E56</f>
        <v>109.33333333333326</v>
      </c>
      <c r="F57" s="5"/>
      <c r="G57" s="5">
        <f>+G49+G51+G56</f>
        <v>190.66666666666674</v>
      </c>
      <c r="H57" s="2"/>
    </row>
    <row r="58" spans="1:8" ht="12.75" customHeight="1" x14ac:dyDescent="0.25">
      <c r="A58" s="10" t="s">
        <v>46</v>
      </c>
      <c r="B58" s="10"/>
      <c r="C58" s="3">
        <f>+B24</f>
        <v>418</v>
      </c>
      <c r="D58" s="3"/>
      <c r="E58" s="3">
        <f>+D24</f>
        <v>228</v>
      </c>
      <c r="F58" s="3"/>
      <c r="G58" s="3">
        <f t="shared" ref="G58" si="48">+F24</f>
        <v>337</v>
      </c>
      <c r="H58" s="2"/>
    </row>
    <row r="59" spans="1:8" ht="12.75" customHeight="1" x14ac:dyDescent="0.25">
      <c r="A59" s="15" t="s">
        <v>47</v>
      </c>
      <c r="B59" s="15"/>
      <c r="C59" s="5">
        <f>+C58+C57</f>
        <v>228</v>
      </c>
      <c r="D59" s="5"/>
      <c r="E59" s="5">
        <f t="shared" ref="E59" si="49">+E58+E57</f>
        <v>337.33333333333326</v>
      </c>
      <c r="F59" s="5"/>
      <c r="G59" s="5">
        <f t="shared" ref="G59" si="50">+G58+G57</f>
        <v>527.66666666666674</v>
      </c>
      <c r="H59" s="2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</sheetData>
  <mergeCells count="37">
    <mergeCell ref="A59:B59"/>
    <mergeCell ref="A46:B46"/>
    <mergeCell ref="A52:B52"/>
    <mergeCell ref="A53:B53"/>
    <mergeCell ref="A54:B54"/>
    <mergeCell ref="A55:B55"/>
    <mergeCell ref="A56:B56"/>
    <mergeCell ref="A57:B57"/>
    <mergeCell ref="A58:B58"/>
    <mergeCell ref="A51:B51"/>
    <mergeCell ref="A45:B45"/>
    <mergeCell ref="A47:B47"/>
    <mergeCell ref="A48:B48"/>
    <mergeCell ref="A49:B49"/>
    <mergeCell ref="A50:B50"/>
    <mergeCell ref="A44:B44"/>
    <mergeCell ref="A11:B11"/>
    <mergeCell ref="A12:B12"/>
    <mergeCell ref="A13:B13"/>
    <mergeCell ref="A14:B14"/>
    <mergeCell ref="A15:B15"/>
    <mergeCell ref="A16:B16"/>
    <mergeCell ref="A18:H18"/>
    <mergeCell ref="A17:B17"/>
    <mergeCell ref="A40:H40"/>
    <mergeCell ref="A41:B41"/>
    <mergeCell ref="A42:B42"/>
    <mergeCell ref="A43:B43"/>
    <mergeCell ref="A7:B7"/>
    <mergeCell ref="A8:B8"/>
    <mergeCell ref="A9:B9"/>
    <mergeCell ref="A10:B10"/>
    <mergeCell ref="A2:H2"/>
    <mergeCell ref="A3:B3"/>
    <mergeCell ref="A4:B4"/>
    <mergeCell ref="A5:B5"/>
    <mergeCell ref="A6:B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cp:lastPrinted>2010-02-17T14:09:43Z</cp:lastPrinted>
  <dcterms:created xsi:type="dcterms:W3CDTF">2010-02-16T12:54:08Z</dcterms:created>
  <dcterms:modified xsi:type="dcterms:W3CDTF">2016-11-01T13:54:20Z</dcterms:modified>
</cp:coreProperties>
</file>